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2EB26493-C4AB-45DE-BEAD-1AEF5E9077C3}" xr6:coauthVersionLast="47" xr6:coauthVersionMax="47" xr10:uidLastSave="{00000000-0000-0000-0000-000000000000}"/>
  <bookViews>
    <workbookView xWindow="28680" yWindow="-120" windowWidth="29040" windowHeight="157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8" l="1"/>
  <c r="C51" i="8" l="1"/>
  <c r="C52" i="8"/>
  <c r="C50" i="8"/>
  <c r="C42" i="8"/>
  <c r="C44" i="8"/>
  <c r="C125" i="5" l="1"/>
  <c r="C124" i="5"/>
  <c r="C102" i="5" s="1"/>
  <c r="D111" i="3"/>
  <c r="E65" i="3"/>
  <c r="D65" i="3"/>
  <c r="C101" i="2" l="1"/>
  <c r="C100" i="2"/>
  <c r="C97" i="2"/>
  <c r="C104" i="2"/>
  <c r="C83" i="2"/>
  <c r="C103" i="2" l="1"/>
  <c r="D124" i="5" l="1"/>
  <c r="D116" i="5"/>
  <c r="D114" i="5"/>
  <c r="D102" i="5"/>
  <c r="D101" i="5"/>
  <c r="D93" i="5"/>
  <c r="D63" i="5"/>
  <c r="D62" i="5" s="1"/>
  <c r="D49" i="5" s="1"/>
  <c r="D38" i="5"/>
  <c r="D35" i="5"/>
  <c r="D29" i="5" s="1"/>
  <c r="D44" i="5" s="1"/>
  <c r="D30" i="5"/>
  <c r="D16" i="5"/>
  <c r="D136" i="5" l="1"/>
  <c r="D134" i="5"/>
  <c r="C14" i="6" l="1"/>
  <c r="B62" i="8" l="1"/>
  <c r="B45" i="7"/>
  <c r="B26" i="6"/>
  <c r="B141" i="5"/>
  <c r="C66" i="5"/>
  <c r="C68" i="5"/>
  <c r="C70" i="5"/>
  <c r="B33" i="4" l="1"/>
  <c r="B176" i="3"/>
  <c r="E64" i="3"/>
  <c r="D64" i="3"/>
  <c r="B217" i="2" l="1"/>
  <c r="C17" i="4" l="1"/>
  <c r="C22" i="4"/>
  <c r="C26" i="4" l="1"/>
  <c r="E76" i="3"/>
  <c r="D76" i="3"/>
  <c r="C76" i="3"/>
  <c r="D56" i="3"/>
  <c r="C64" i="3"/>
  <c r="E56" i="3"/>
  <c r="C56" i="3"/>
  <c r="C6" i="6" l="1"/>
  <c r="C114" i="5"/>
  <c r="C116" i="5"/>
  <c r="C101" i="5"/>
  <c r="C16" i="5" l="1"/>
  <c r="C38" i="5"/>
  <c r="C29" i="5"/>
  <c r="C93" i="5"/>
  <c r="C44" i="5" l="1"/>
  <c r="C63" i="5"/>
  <c r="C62" i="5" s="1"/>
  <c r="C49" i="5" s="1"/>
  <c r="D24" i="3"/>
  <c r="C70" i="2" l="1"/>
  <c r="C69" i="2" s="1"/>
  <c r="C182" i="2"/>
  <c r="C181" i="2" s="1"/>
  <c r="C32" i="7" s="1"/>
  <c r="C133" i="2"/>
  <c r="C123" i="2" s="1"/>
  <c r="C113" i="2"/>
  <c r="C96" i="2"/>
  <c r="C95" i="2" l="1"/>
  <c r="C94" i="2" s="1"/>
  <c r="C6" i="7" s="1"/>
  <c r="C64" i="2"/>
  <c r="C57" i="2" s="1"/>
  <c r="C9" i="2" s="1"/>
  <c r="C48" i="5" l="1"/>
  <c r="C136" i="5" s="1"/>
  <c r="H3" i="8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<sst xmlns="http://schemas.openxmlformats.org/spreadsheetml/2006/main" count="852" uniqueCount="591">
  <si>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</si>
  <si>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</si>
  <si>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</si>
  <si>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</si>
  <si>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</si>
  <si>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</si>
  <si>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</si>
  <si>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</si>
  <si>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</si>
  <si>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</si>
  <si>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</si>
  <si>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</si>
  <si>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</si>
  <si>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</si>
  <si>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</si>
  <si>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</si>
  <si>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</si>
  <si>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</si>
  <si>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</si>
  <si>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</si>
  <si>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</si>
  <si>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</si>
  <si>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</si>
  <si>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</si>
  <si>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</si>
  <si>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</si>
  <si>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</si>
  <si>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</si>
  <si>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</si>
  <si>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</si>
  <si>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</si>
  <si>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</si>
  <si>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</si>
  <si>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</si>
  <si>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</si>
  <si>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</si>
  <si>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</si>
  <si>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</si>
  <si>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</si>
  <si>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</si>
  <si>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</si>
  <si>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</si>
  <si>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</si>
  <si>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</si>
  <si>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</si>
  <si>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</si>
  <si>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</si>
  <si>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</si>
  <si>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</si>
  <si>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</si>
  <si>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</si>
  <si>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</si>
  <si>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</si>
  <si>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</si>
  <si>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</si>
  <si>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</si>
  <si>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</si>
  <si>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</si>
  <si>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</si>
  <si>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</si>
  <si>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</si>
  <si>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</si>
  <si>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</si>
  <si>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</si>
  <si>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</si>
  <si>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</si>
  <si>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</si>
  <si>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</si>
  <si>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</si>
  <si>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</si>
  <si>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</si>
  <si>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</si>
  <si>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</si>
  <si>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</si>
  <si>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</si>
  <si>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</si>
  <si>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</si>
  <si>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</si>
  <si>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</si>
  <si>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</si>
  <si>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</si>
  <si>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</si>
  <si>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</si>
  <si>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</si>
  <si>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</si>
  <si>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</si>
  <si>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</si>
  <si>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</si>
  <si>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</si>
  <si>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</si>
  <si>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</si>
  <si>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</si>
  <si>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</si>
  <si>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</si>
  <si>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</si>
  <si>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</si>
  <si>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</si>
  <si>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</si>
  <si>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</si>
  <si>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</si>
  <si>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</si>
  <si>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</si>
  <si>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</si>
  <si>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</si>
  <si>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</si>
  <si>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</si>
  <si>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</si>
  <si>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</si>
  <si>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</si>
  <si>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</si>
  <si>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</si>
  <si>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</si>
  <si>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</si>
  <si>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</si>
  <si>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</si>
  <si>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</si>
  <si>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</si>
  <si>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</si>
  <si>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</si>
  <si>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</si>
  <si>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</si>
  <si>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</si>
  <si>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</si>
  <si>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</si>
  <si>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</si>
  <si>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</si>
  <si>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</si>
  <si>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</si>
  <si>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</si>
  <si>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</si>
  <si>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</si>
  <si>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</si>
  <si>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</si>
  <si>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</si>
  <si>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</si>
  <si>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</si>
  <si>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</si>
  <si>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</si>
  <si>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</si>
  <si>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</si>
  <si>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</si>
  <si>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</si>
  <si>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</si>
  <si>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</si>
  <si>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</si>
  <si>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</si>
  <si>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</si>
  <si>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</si>
  <si>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</si>
  <si>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</si>
  <si>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</si>
  <si>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</si>
  <si>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</si>
  <si>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</si>
  <si>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</si>
  <si>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</si>
  <si>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</si>
  <si>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</si>
  <si>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</si>
  <si>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</si>
  <si>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</si>
  <si>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</si>
  <si>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</si>
  <si>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</si>
  <si>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</si>
  <si>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</si>
  <si>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</si>
  <si>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</si>
  <si>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</si>
  <si>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</si>
  <si>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</si>
  <si>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</si>
  <si>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</si>
  <si>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</si>
  <si>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</si>
  <si>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</si>
  <si>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</si>
  <si>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</si>
  <si>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</si>
  <si>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</si>
  <si>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</si>
  <si>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</si>
  <si>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</si>
  <si>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</si>
  <si>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</si>
  <si>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</si>
  <si>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</si>
  <si>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</si>
  <si>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</si>
  <si>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</si>
  <si>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</si>
  <si>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</si>
  <si>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</si>
  <si>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</si>
  <si>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</si>
  <si>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</si>
  <si>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</si>
  <si>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</si>
  <si>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</si>
  <si>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</si>
  <si>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</si>
  <si>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</si>
  <si>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</si>
  <si>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</si>
  <si>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</si>
  <si>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</si>
  <si>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</si>
  <si>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</si>
  <si>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</si>
  <si>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</si>
  <si>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</si>
  <si>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</si>
  <si>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</si>
  <si>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</si>
  <si>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</si>
  <si>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</si>
  <si>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</si>
  <si>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</si>
  <si>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</si>
  <si>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</si>
  <si>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</si>
  <si>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</si>
  <si>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</si>
  <si>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</si>
  <si>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</si>
  <si>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</si>
  <si>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</si>
  <si>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</si>
  <si>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</si>
  <si>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</si>
  <si>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</si>
  <si>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</si>
  <si>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</si>
  <si>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</si>
  <si>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</si>
  <si>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</si>
  <si>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</si>
  <si>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</si>
  <si>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</si>
  <si>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</si>
  <si>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</si>
  <si>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</si>
  <si>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</si>
  <si>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</si>
  <si>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</si>
  <si>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</si>
  <si>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</si>
  <si>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</si>
  <si>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</si>
  <si>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</si>
  <si>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</si>
  <si>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</si>
  <si>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</si>
  <si>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</si>
  <si>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</si>
  <si>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</si>
  <si>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</si>
  <si>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</si>
  <si>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</si>
  <si>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</si>
  <si>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</si>
  <si>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</si>
  <si>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</si>
  <si>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</si>
  <si>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</si>
  <si>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</si>
  <si>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</si>
  <si>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</si>
  <si>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</si>
  <si>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</si>
  <si>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</si>
  <si>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</si>
  <si>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</si>
  <si>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</si>
  <si>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</si>
  <si>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</si>
  <si>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</si>
  <si>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</si>
  <si>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</si>
  <si>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</si>
  <si>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</si>
  <si>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</si>
  <si>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</si>
  <si>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</si>
  <si>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</si>
  <si>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</si>
  <si>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</si>
  <si>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</si>
  <si>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</si>
  <si>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</si>
  <si>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</si>
  <si>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</si>
  <si>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</si>
  <si>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</si>
  <si>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</si>
  <si>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</si>
  <si>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</si>
  <si>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</si>
  <si>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</si>
  <si>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</si>
  <si>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</si>
  <si>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</si>
  <si>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</si>
  <si>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</si>
  <si>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</si>
  <si>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</si>
  <si>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</si>
  <si>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</si>
  <si>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</si>
  <si>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</si>
  <si>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</si>
  <si>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</si>
  <si>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</si>
  <si>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</si>
  <si>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</si>
  <si>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</si>
  <si>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</si>
  <si>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</si>
  <si>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</si>
  <si>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</si>
  <si>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</si>
  <si>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</si>
  <si>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</si>
  <si>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</si>
  <si>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</si>
  <si>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</si>
  <si>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</si>
  <si>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</si>
  <si>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</si>
  <si>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</si>
  <si>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</si>
  <si>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</si>
  <si>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</si>
  <si>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</si>
  <si>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</si>
  <si>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</si>
  <si>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</si>
  <si>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</si>
  <si>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</si>
  <si>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</si>
  <si>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</si>
  <si>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</si>
  <si>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</si>
  <si>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</si>
  <si>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</si>
  <si>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</si>
  <si>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</si>
  <si>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</si>
  <si>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</si>
  <si>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</si>
  <si>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</si>
  <si>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</si>
  <si>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</si>
  <si>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</si>
  <si>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</si>
  <si>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</si>
  <si>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</si>
  <si>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</si>
  <si>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</si>
  <si>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</si>
  <si>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</si>
  <si>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</si>
  <si>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</si>
  <si>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</si>
  <si>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</si>
  <si>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</si>
  <si>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</si>
  <si>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</si>
  <si>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</si>
  <si>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</si>
  <si>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</si>
  <si>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</si>
  <si>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</si>
  <si>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</si>
  <si>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</si>
  <si>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</si>
  <si>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</si>
  <si>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</si>
  <si>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</si>
  <si>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</si>
  <si>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</si>
  <si>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</si>
  <si>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</si>
  <si>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</si>
  <si>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</si>
  <si>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</si>
  <si>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</si>
  <si>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</si>
  <si>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</si>
  <si>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</si>
  <si>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</si>
  <si>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</si>
  <si>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</si>
  <si>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</si>
  <si>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</si>
  <si>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</si>
  <si>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</si>
  <si>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</si>
  <si>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</si>
  <si>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</si>
  <si>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</si>
  <si>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</si>
  <si>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</si>
  <si>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</si>
  <si>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</si>
  <si>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</si>
  <si>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</si>
  <si>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</si>
  <si>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</si>
  <si>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</si>
  <si>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</si>
  <si>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</si>
  <si>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</si>
  <si>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</si>
  <si>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</si>
  <si>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</si>
  <si>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</si>
  <si>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</si>
  <si>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</si>
  <si>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</si>
  <si>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</si>
  <si>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</si>
  <si>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</si>
  <si>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</si>
  <si>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</si>
  <si>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</si>
  <si>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</si>
  <si>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</si>
  <si>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</si>
  <si>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</si>
  <si>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</si>
  <si>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</si>
  <si>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</si>
  <si>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</si>
  <si>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</si>
  <si>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</si>
  <si>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</si>
  <si>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</si>
  <si>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</si>
  <si>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</si>
  <si>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</si>
  <si>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</si>
  <si>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</si>
  <si>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</si>
  <si>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</si>
  <si>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</si>
  <si>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</si>
  <si>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</si>
  <si>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</si>
  <si>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</si>
  <si>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</si>
  <si>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</si>
  <si>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</si>
  <si>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</si>
  <si>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</si>
  <si>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</si>
  <si>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</si>
  <si>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</si>
  <si>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</si>
  <si>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</si>
  <si>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</si>
  <si>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</si>
  <si>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</si>
  <si>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</si>
  <si>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</si>
  <si>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</si>
  <si>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</si>
  <si>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</si>
  <si>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</si>
  <si>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</si>
  <si>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</si>
  <si>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</si>
  <si>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</si>
  <si>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</si>
  <si>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</si>
  <si>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</si>
  <si>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</si>
  <si>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</si>
  <si>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</si>
  <si>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</si>
  <si>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</si>
  <si>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</si>
  <si>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</si>
  <si>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</si>
  <si>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</si>
  <si>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</si>
  <si>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</si>
  <si>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</si>
  <si>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</si>
  <si>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</si>
  <si>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</si>
  <si>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</si>
  <si>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</si>
  <si>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</si>
  <si>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</si>
  <si>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</si>
  <si>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</si>
  <si>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</si>
  <si>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</si>
  <si>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</si>
  <si>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</si>
  <si>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</si>
  <si>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</si>
  <si>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</si>
  <si>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</si>
  <si>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</si>
  <si>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</si>
  <si>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</si>
  <si>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</si>
  <si>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</si>
  <si>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</si>
  <si>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</si>
  <si>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</si>
  <si>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</si>
  <si>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</si>
  <si>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</si>
  <si>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</si>
  <si>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</si>
  <si>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</si>
  <si>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</si>
  <si>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</si>
  <si>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</si>
  <si>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</si>
  <si>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</si>
  <si>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</si>
  <si>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</si>
  <si>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</si>
  <si>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</si>
  <si>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</si>
  <si>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</si>
  <si>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</si>
  <si>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</si>
  <si>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</si>
  <si>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</si>
  <si>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</si>
  <si>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</si>
  <si>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</si>
  <si>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</si>
  <si>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</si>
  <si>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</si>
  <si>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</si>
  <si>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</si>
  <si>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</si>
  <si>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</si>
  <si>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</si>
  <si>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</si>
  <si>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</si>
  <si>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</si>
  <si>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</si>
  <si>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</si>
  <si>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</si>
  <si>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</si>
  <si>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</si>
  <si>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</si>
  <si>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</si>
  <si>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</si>
  <si>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</si>
  <si>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</si>
  <si>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</si>
  <si>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</si>
  <si>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</si>
  <si>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</si>
  <si>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</si>
  <si>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</si>
  <si>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</si>
  <si>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</si>
  <si>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</si>
  <si>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</si>
  <si>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</si>
  <si>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</si>
  <si>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</si>
  <si>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</si>
  <si>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</si>
  <si>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</si>
  <si>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</si>
  <si>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</si>
  <si>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</si>
  <si>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</si>
  <si>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</si>
  <si>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</si>
  <si>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</si>
  <si>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</si>
  <si>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</si>
  <si>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</si>
  <si>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</si>
  <si>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</si>
  <si>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</si>
  <si>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</si>
  <si>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"ENCARGADO DE CUENTA PÚBLICA
JOSÉ GERARDO PRIEGO ESPARZA"</t>
  </si>
  <si>
    <t>"DIRECTORA ADMINISTRATIVA
CLAUDIA ANGÉLICA DURAN HERNÁNDEZ"</t>
  </si>
  <si>
    <t>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</si>
</sst>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  <font>
      <b/>
      <sz val="10"/>
      <color indexed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5" fillId="0" borderId="13"/>
  </cellStyleXfs>
  <cellXfs count="133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 vertical="top"/>
    </xf>
    <xf numFmtId="43" fontId="7" fillId="0" borderId="0" xfId="1" applyFont="1"/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3">
    <cellStyle name="Millares" xfId="1" builtinId="3"/>
    <cellStyle name="Normal" xfId="0" builtinId="0"/>
    <cellStyle name="Normal 2 2" xfId="2" xr:uid="{B2D46F11-2533-4553-B68C-FD8ED8CFE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workbookViewId="0">
      <selection activeCell="D6" sqref="D6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3" t="s">
        <v>585</v>
      </c>
      <c r="B1" s="114"/>
      <c r="C1" s="74" t="s">
        <v>0</v>
      </c>
      <c r="D1" s="75">
        <v>2025</v>
      </c>
    </row>
    <row r="2" spans="1:4" ht="11.25" customHeight="1" x14ac:dyDescent="0.3">
      <c r="A2" s="115" t="s">
        <v>1</v>
      </c>
      <c r="B2" s="116"/>
      <c r="C2" s="76" t="s">
        <v>2</v>
      </c>
      <c r="D2" s="77" t="s">
        <v>3</v>
      </c>
    </row>
    <row r="3" spans="1:4" ht="11.25" customHeight="1" x14ac:dyDescent="0.3">
      <c r="A3" s="115" t="s">
        <v>590</v>
      </c>
      <c r="B3" s="116"/>
      <c r="C3" s="76" t="s">
        <v>4</v>
      </c>
      <c r="D3" s="78">
        <v>3</v>
      </c>
    </row>
    <row r="4" spans="1:4" ht="11.25" customHeight="1" x14ac:dyDescent="0.3">
      <c r="A4" s="119" t="s">
        <v>5</v>
      </c>
      <c r="B4" s="120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3" spans="1:2" ht="15" customHeight="1" x14ac:dyDescent="0.3">
      <c r="B33" s="12"/>
    </row>
    <row r="34" spans="1:2" ht="15" customHeight="1" x14ac:dyDescent="0.3">
      <c r="B34" s="12"/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7" t="s">
        <v>66</v>
      </c>
      <c r="B45" s="118"/>
    </row>
    <row r="47" spans="1:2" ht="26.4" customHeight="1" x14ac:dyDescent="0.3">
      <c r="B47" s="24" t="s">
        <v>589</v>
      </c>
    </row>
    <row r="48" spans="1:2" ht="15" customHeight="1" x14ac:dyDescent="0.3">
      <c r="B48" s="24"/>
    </row>
    <row r="50" spans="2:2" ht="24" customHeight="1" x14ac:dyDescent="0.3">
      <c r="B50" s="24" t="s">
        <v>588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0"/>
  <sheetViews>
    <sheetView topLeftCell="A41" workbookViewId="0">
      <selection activeCell="G78" sqref="G78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6" width="9.109375" customWidth="1"/>
    <col min="7" max="7" width="10.5546875" customWidth="1"/>
    <col min="8" max="26" width="9.109375" customWidth="1"/>
  </cols>
  <sheetData>
    <row r="1" spans="1:5" ht="11.25" customHeight="1" x14ac:dyDescent="0.3">
      <c r="A1" s="121" t="str">
        <f>ESF!A1</f>
        <v>Instituto Municipal de las Mujeres</v>
      </c>
      <c r="B1" s="116"/>
      <c r="C1" s="116"/>
      <c r="D1" s="80" t="s">
        <v>0</v>
      </c>
      <c r="E1" s="81">
        <f>'Notas a los Edos Financieros'!D1</f>
        <v>2025</v>
      </c>
    </row>
    <row r="2" spans="1:5" ht="11.25" customHeight="1" x14ac:dyDescent="0.3">
      <c r="A2" s="121" t="s">
        <v>67</v>
      </c>
      <c r="B2" s="116"/>
      <c r="C2" s="116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21" t="str">
        <f>ESF!A3</f>
        <v>Del 01 de Enero al 30 de Septiembre de 2025</v>
      </c>
      <c r="B3" s="116"/>
      <c r="C3" s="116"/>
      <c r="D3" s="80" t="s">
        <v>4</v>
      </c>
      <c r="E3" s="81">
        <f>'Notas a los Edos Financieros'!D3</f>
        <v>3</v>
      </c>
    </row>
    <row r="4" spans="1:5" ht="11.25" customHeight="1" x14ac:dyDescent="0.3">
      <c r="A4" s="121" t="s">
        <v>5</v>
      </c>
      <c r="B4" s="116"/>
      <c r="C4" s="116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60628803.880000003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>IFERROR(C28/$C$27,"")</f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>IFERROR(C29/$C$27,"")</f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2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2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2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2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2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2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>IFERROR(C37/$C$36,"")</f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>IFERROR(C38/$C$36,"")</f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3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3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3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3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3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3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3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3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3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4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4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4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4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4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4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4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4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4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60390858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5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5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5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5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5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5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60390858</v>
      </c>
      <c r="D64" s="21">
        <f>IFERROR(C64/$C$64,"")</f>
        <v>1</v>
      </c>
      <c r="E64" s="16"/>
    </row>
    <row r="65" spans="1:7" ht="9.75" customHeight="1" x14ac:dyDescent="0.3">
      <c r="A65" s="22">
        <v>4221</v>
      </c>
      <c r="B65" s="1" t="s">
        <v>129</v>
      </c>
      <c r="C65" s="23">
        <v>60390858</v>
      </c>
      <c r="D65" s="21">
        <f>IFERROR(C65/$C$64,"")</f>
        <v>1</v>
      </c>
      <c r="E65" s="16"/>
    </row>
    <row r="66" spans="1:7" ht="9.75" customHeight="1" x14ac:dyDescent="0.3">
      <c r="A66" s="22">
        <v>4223</v>
      </c>
      <c r="B66" s="1" t="s">
        <v>130</v>
      </c>
      <c r="C66" s="23">
        <v>0</v>
      </c>
      <c r="D66" s="21">
        <f>IFERROR(C66/$C$64,"")</f>
        <v>0</v>
      </c>
      <c r="E66" s="16"/>
    </row>
    <row r="67" spans="1:7" ht="9.75" customHeight="1" x14ac:dyDescent="0.3">
      <c r="A67" s="22">
        <v>4225</v>
      </c>
      <c r="B67" s="1" t="s">
        <v>131</v>
      </c>
      <c r="C67" s="23">
        <v>0</v>
      </c>
      <c r="D67" s="21">
        <f>IFERROR(C67/$C$64,"")</f>
        <v>0</v>
      </c>
      <c r="E67" s="16"/>
    </row>
    <row r="68" spans="1:7" ht="9.75" customHeight="1" x14ac:dyDescent="0.3">
      <c r="A68" s="22">
        <v>4227</v>
      </c>
      <c r="B68" s="1" t="s">
        <v>132</v>
      </c>
      <c r="C68" s="23">
        <v>0</v>
      </c>
      <c r="D68" s="21">
        <f>IFERROR(C68/$C$64,"")</f>
        <v>0</v>
      </c>
      <c r="E68" s="16"/>
    </row>
    <row r="69" spans="1:7" ht="9.75" customHeight="1" x14ac:dyDescent="0.3">
      <c r="A69" s="26">
        <v>4300</v>
      </c>
      <c r="B69" s="19" t="s">
        <v>133</v>
      </c>
      <c r="C69" s="20">
        <f>+C70+C73+C79+C81+C83</f>
        <v>237945.88</v>
      </c>
      <c r="D69" s="21"/>
      <c r="E69" s="1"/>
    </row>
    <row r="70" spans="1:7" ht="9.75" customHeight="1" x14ac:dyDescent="0.3">
      <c r="A70" s="26">
        <v>4310</v>
      </c>
      <c r="B70" s="19" t="s">
        <v>134</v>
      </c>
      <c r="C70" s="20">
        <f>+C71+C72</f>
        <v>214507.87</v>
      </c>
      <c r="D70" s="21">
        <f>IFERROR(C70/$C$70,"")</f>
        <v>1</v>
      </c>
      <c r="E70" s="1"/>
    </row>
    <row r="71" spans="1:7" ht="9.75" customHeight="1" x14ac:dyDescent="0.3">
      <c r="A71" s="27">
        <v>4311</v>
      </c>
      <c r="B71" s="1" t="s">
        <v>135</v>
      </c>
      <c r="C71" s="23">
        <v>214507.87</v>
      </c>
      <c r="D71" s="21">
        <f>IFERROR(C71/$C$70,"")</f>
        <v>1</v>
      </c>
      <c r="E71" s="1"/>
      <c r="G71" s="103"/>
    </row>
    <row r="72" spans="1:7" ht="9.75" customHeight="1" x14ac:dyDescent="0.3">
      <c r="A72" s="27">
        <v>4319</v>
      </c>
      <c r="B72" s="1" t="s">
        <v>136</v>
      </c>
      <c r="C72" s="23">
        <v>0</v>
      </c>
      <c r="D72" s="21">
        <f>IFERROR(C72/$C$70,"")</f>
        <v>0</v>
      </c>
      <c r="E72" s="1"/>
    </row>
    <row r="73" spans="1:7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6">IFERROR(C73/$C$73,"")</f>
        <v/>
      </c>
      <c r="E73" s="1"/>
    </row>
    <row r="74" spans="1:7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6"/>
        <v/>
      </c>
      <c r="E74" s="1"/>
    </row>
    <row r="75" spans="1:7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6"/>
        <v/>
      </c>
      <c r="E75" s="1"/>
    </row>
    <row r="76" spans="1:7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6"/>
        <v/>
      </c>
      <c r="E76" s="1"/>
    </row>
    <row r="77" spans="1:7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6"/>
        <v/>
      </c>
      <c r="E77" s="1"/>
    </row>
    <row r="78" spans="1:7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6"/>
        <v/>
      </c>
      <c r="E78" s="1"/>
    </row>
    <row r="79" spans="1:7" ht="9.75" customHeight="1" x14ac:dyDescent="0.3">
      <c r="A79" s="26">
        <v>4330</v>
      </c>
      <c r="B79" s="19" t="s">
        <v>143</v>
      </c>
      <c r="C79" s="20">
        <v>0</v>
      </c>
      <c r="D79" s="21" t="str">
        <f>IFERROR(C79/$C$79,"")</f>
        <v/>
      </c>
      <c r="E79" s="1"/>
    </row>
    <row r="80" spans="1:7" ht="9.75" customHeight="1" x14ac:dyDescent="0.3">
      <c r="A80" s="27">
        <v>4331</v>
      </c>
      <c r="B80" s="1" t="s">
        <v>143</v>
      </c>
      <c r="C80" s="23">
        <v>0</v>
      </c>
      <c r="D80" s="21" t="str">
        <f>IFERROR(C80/$C$79,"")</f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>IFERROR(C82/$C$81,"")</f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f>+C90</f>
        <v>23438.01</v>
      </c>
      <c r="D83" s="21">
        <f t="shared" ref="D83:D90" si="7">IFERROR(C83/$C$83,"")</f>
        <v>1</v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>
        <f t="shared" si="7"/>
        <v>0</v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>
        <f t="shared" si="7"/>
        <v>0</v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>
        <f t="shared" si="7"/>
        <v>0</v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>
        <f t="shared" si="7"/>
        <v>0</v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>
        <f t="shared" si="7"/>
        <v>0</v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>
        <f t="shared" si="7"/>
        <v>0</v>
      </c>
      <c r="E89" s="1"/>
    </row>
    <row r="90" spans="1:5" ht="9.75" customHeight="1" x14ac:dyDescent="0.3">
      <c r="A90" s="27">
        <v>4399</v>
      </c>
      <c r="B90" s="1" t="s">
        <v>145</v>
      </c>
      <c r="C90" s="23">
        <v>23438.01</v>
      </c>
      <c r="D90" s="21">
        <f t="shared" si="7"/>
        <v>1</v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39015249.520000003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32553443.27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24789193.059999999</v>
      </c>
      <c r="D96" s="21">
        <f t="shared" ref="D96:D102" si="8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f>15653357.85</f>
        <v>15653357.85</v>
      </c>
      <c r="D97" s="21">
        <f t="shared" si="8"/>
        <v>0.63145895116926409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8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978443.82000000007</v>
      </c>
      <c r="D99" s="21">
        <f t="shared" si="8"/>
        <v>3.9470579684936308E-2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f>3743840.14</f>
        <v>3743840.14</v>
      </c>
      <c r="D100" s="21">
        <f t="shared" si="8"/>
        <v>0.15102710810062972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f>4413551.25</f>
        <v>4413551.25</v>
      </c>
      <c r="D101" s="21">
        <f t="shared" si="8"/>
        <v>0.17804336104516991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8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685639.39</v>
      </c>
      <c r="D103" s="21">
        <f t="shared" ref="D103:D112" si="9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f>254029.96</f>
        <v>254029.96</v>
      </c>
      <c r="D104" s="21">
        <f t="shared" si="9"/>
        <v>0.37050082551412339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11878.330000000002</v>
      </c>
      <c r="D105" s="21">
        <f t="shared" si="9"/>
        <v>1.7324456811035904E-2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4520</v>
      </c>
      <c r="D106" s="21">
        <f t="shared" si="9"/>
        <v>6.5923867063705311E-3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86357.080000000016</v>
      </c>
      <c r="D107" s="21">
        <f t="shared" si="9"/>
        <v>0.12595116508694171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883</v>
      </c>
      <c r="D108" s="21">
        <f t="shared" si="9"/>
        <v>1.287848995956898E-3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121118.63</v>
      </c>
      <c r="D109" s="21">
        <f t="shared" si="9"/>
        <v>0.17665062971367501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115674.16</v>
      </c>
      <c r="D110" s="21">
        <f t="shared" si="9"/>
        <v>0.16870991032180926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0</v>
      </c>
      <c r="D111" s="21">
        <f t="shared" si="9"/>
        <v>0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91178.23000000001</v>
      </c>
      <c r="D112" s="21">
        <f t="shared" si="9"/>
        <v>0.13298277685008736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7078610.8200000003</v>
      </c>
      <c r="D113" s="21">
        <f t="shared" ref="D113:D122" si="10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236835.21000000002</v>
      </c>
      <c r="D114" s="21">
        <f t="shared" si="10"/>
        <v>3.3457865677661312E-2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317505.55999999994</v>
      </c>
      <c r="D115" s="21">
        <f t="shared" si="10"/>
        <v>4.4854219009034309E-2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2904914.16</v>
      </c>
      <c r="D116" s="21">
        <f t="shared" si="10"/>
        <v>0.41037913142398186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190645.04</v>
      </c>
      <c r="D117" s="21">
        <f t="shared" si="10"/>
        <v>2.6932550022576322E-2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772182.41</v>
      </c>
      <c r="D118" s="21">
        <f t="shared" si="10"/>
        <v>0.10908671625487104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179494.26</v>
      </c>
      <c r="D119" s="21">
        <f t="shared" si="10"/>
        <v>2.5357272007786411E-2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14456.25</v>
      </c>
      <c r="D120" s="21">
        <f t="shared" si="10"/>
        <v>2.0422439328286169E-3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368718.23000000004</v>
      </c>
      <c r="D121" s="21">
        <f t="shared" si="10"/>
        <v>5.2089066538058386E-2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2093859.6999999997</v>
      </c>
      <c r="D122" s="21">
        <f t="shared" si="10"/>
        <v>0.29580093513320171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4911306.18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>IFERROR(C125/$C$124,"")</f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>IFERROR(C126/$C$124,"")</f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>IFERROR(C128/$C$127,"")</f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>IFERROR(C129/$C$127,"")</f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>IFERROR(C131/$C$130,"")</f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>IFERROR(C132/$C$130,"")</f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4911306.18</v>
      </c>
      <c r="D133" s="21">
        <f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4911306.18</v>
      </c>
      <c r="D134" s="21">
        <f>IFERROR(C134/$C$133,"")</f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>IFERROR(C135/$C$133,"")</f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>IFERROR(C136/$C$133,"")</f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>IFERROR(C137/$C$133,"")</f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>IFERROR(C139/$C$138,"")</f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>IFERROR(C140/$C$138,"")</f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>IFERROR(C141/$C$138,"")</f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>IFERROR(C143/$C$142,"")</f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>IFERROR(C144/$C$142,"")</f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>IFERROR(C146/$C$145,"")</f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11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11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11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11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11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11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>IFERROR(C154/$C$153,"")</f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>IFERROR(C155/$C$153,"")</f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>IFERROR(C158/$C$157,"")</f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>IFERROR(C159/$C$157,"")</f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>IFERROR(C161/$C$160,"")</f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>IFERROR(C162/$C$160,"")</f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>IFERROR(C164/$C$163,"")</f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>IFERROR(C165/$C$163,"")</f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>IFERROR(C168/$C$167,"")</f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>IFERROR(C169/$C$167,"")</f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>IFERROR(C171/$C$170,"")</f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>IFERROR(C172/$C$170,"")</f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>IFERROR(C174/$C$173,"")</f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>IFERROR(C175/$C$173,"")</f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>IFERROR(C177/$C$176,"")</f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>IFERROR(C179/$C$178,"")</f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>IFERROR(C180/$C$178,"")</f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1550500.0700000003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1550500.0700000003</v>
      </c>
      <c r="D182" s="21">
        <f t="shared" ref="D182:D190" si="12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12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12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499976.28</v>
      </c>
      <c r="D185" s="21">
        <f t="shared" si="12"/>
        <v>0.32246130759607122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12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953826.17</v>
      </c>
      <c r="D187" s="21">
        <f t="shared" si="12"/>
        <v>0.61517325181417104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12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96697.62</v>
      </c>
      <c r="D189" s="21">
        <f t="shared" si="12"/>
        <v>6.2365440589757584E-2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12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>IFERROR(C192/$C$191,"")</f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>IFERROR(C193/$C$191,"")</f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13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13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13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13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13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13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14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14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14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14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14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14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14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14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14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14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>IFERROR(C212/$C$211,"")</f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tr">
        <f>+'Notas a los Edos Financieros'!B47</f>
        <v>"DIRECTORA ADMINISTRATIVA
CLAUDIA ANGÉLICA DURAN HERNÁNDEZ"</v>
      </c>
    </row>
    <row r="218" spans="1:5" ht="15" customHeight="1" x14ac:dyDescent="0.3">
      <c r="B218" s="24"/>
    </row>
    <row r="220" spans="1:5" ht="21.6" x14ac:dyDescent="0.3">
      <c r="B220" s="24" t="s">
        <v>588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9"/>
  <sheetViews>
    <sheetView workbookViewId="0">
      <selection activeCell="C17" sqref="C17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2" t="str">
        <f>'Notas a los Edos Financieros'!A1</f>
        <v>Instituto Municipal de las Mujeres</v>
      </c>
      <c r="B1" s="116"/>
      <c r="C1" s="116"/>
      <c r="D1" s="116"/>
      <c r="E1" s="116"/>
      <c r="F1" s="116"/>
      <c r="G1" s="89" t="s">
        <v>0</v>
      </c>
      <c r="H1" s="81">
        <f>'Notas a los Edos Financieros'!D1</f>
        <v>2025</v>
      </c>
    </row>
    <row r="2" spans="1:8" ht="11.25" customHeight="1" x14ac:dyDescent="0.3">
      <c r="A2" s="122" t="s">
        <v>264</v>
      </c>
      <c r="B2" s="116"/>
      <c r="C2" s="116"/>
      <c r="D2" s="116"/>
      <c r="E2" s="116"/>
      <c r="F2" s="116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22" t="str">
        <f>'Notas a los Edos Financieros'!A3</f>
        <v>Del 01 de Enero al 30 de Septiembre de 2025</v>
      </c>
      <c r="B3" s="116"/>
      <c r="C3" s="116"/>
      <c r="D3" s="116"/>
      <c r="E3" s="116"/>
      <c r="F3" s="116"/>
      <c r="G3" s="89" t="s">
        <v>4</v>
      </c>
      <c r="H3" s="81">
        <f>'Notas a los Edos Financieros'!D3</f>
        <v>3</v>
      </c>
    </row>
    <row r="4" spans="1:8" ht="11.25" customHeight="1" x14ac:dyDescent="0.3">
      <c r="A4" s="121" t="s">
        <v>5</v>
      </c>
      <c r="B4" s="116"/>
      <c r="C4" s="116"/>
      <c r="D4" s="116"/>
      <c r="E4" s="116"/>
      <c r="F4" s="116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2024</v>
      </c>
      <c r="E14" s="86">
        <v>2023</v>
      </c>
      <c r="F14" s="86">
        <v>2022</v>
      </c>
      <c r="G14" s="86">
        <v>2021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6229014.0599999996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22910.75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10800</v>
      </c>
      <c r="D24" s="29">
        <f>+C24</f>
        <v>10800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1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1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1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1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1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1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1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1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499976.27999999991</v>
      </c>
      <c r="E56" s="29">
        <f>+SUM(E57:E63)</f>
        <v>6834438.2221499998</v>
      </c>
      <c r="F56" s="16"/>
      <c r="G56" s="16"/>
      <c r="H56" s="16"/>
      <c r="I56" s="16"/>
      <c r="J56" s="16"/>
    </row>
    <row r="57" spans="1:11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1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1" ht="9.75" customHeight="1" x14ac:dyDescent="0.3">
      <c r="A59" s="28">
        <v>1233</v>
      </c>
      <c r="B59" s="16" t="s">
        <v>320</v>
      </c>
      <c r="C59" s="29">
        <v>20201061.140000001</v>
      </c>
      <c r="D59" s="29">
        <v>499976.27999999991</v>
      </c>
      <c r="E59" s="29">
        <v>6834438.2221499998</v>
      </c>
      <c r="F59" s="16" t="s">
        <v>586</v>
      </c>
      <c r="G59" s="104">
        <v>3.3000000000000002E-2</v>
      </c>
      <c r="H59" s="16" t="s">
        <v>587</v>
      </c>
      <c r="I59" s="16"/>
      <c r="J59" s="16"/>
      <c r="K59" s="103"/>
    </row>
    <row r="60" spans="1:11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1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1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1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1" ht="9.75" customHeight="1" x14ac:dyDescent="0.3">
      <c r="A64" s="28">
        <v>1240</v>
      </c>
      <c r="B64" s="16" t="s">
        <v>325</v>
      </c>
      <c r="C64" s="29">
        <f>+SUM(C65:C72)</f>
        <v>10705374.119999999</v>
      </c>
      <c r="D64" s="29">
        <f>+SUM(D65:D72)</f>
        <v>953826.169666667</v>
      </c>
      <c r="E64" s="29">
        <f>+SUM(E65:E72)</f>
        <v>6073415.3099166667</v>
      </c>
      <c r="F64" s="16"/>
      <c r="G64" s="105"/>
      <c r="H64" s="16"/>
      <c r="I64" s="16"/>
      <c r="J64" s="110"/>
      <c r="K64" s="103"/>
    </row>
    <row r="65" spans="1:11" ht="9.75" customHeight="1" x14ac:dyDescent="0.3">
      <c r="A65" s="28">
        <v>1241</v>
      </c>
      <c r="B65" s="16" t="s">
        <v>326</v>
      </c>
      <c r="C65" s="29">
        <v>5480748.8600000003</v>
      </c>
      <c r="D65" s="29">
        <f>316101.299666667+183.23</f>
        <v>316284.52966666699</v>
      </c>
      <c r="E65" s="29">
        <f>3109553.82925+183.23</f>
        <v>3109737.0592499999</v>
      </c>
      <c r="F65" s="16" t="s">
        <v>586</v>
      </c>
      <c r="G65" s="105">
        <v>0.1</v>
      </c>
      <c r="H65" s="16" t="s">
        <v>587</v>
      </c>
      <c r="I65" s="16"/>
      <c r="J65" s="29"/>
    </row>
    <row r="66" spans="1:11" ht="9.75" customHeight="1" x14ac:dyDescent="0.3">
      <c r="A66" s="28">
        <v>1242</v>
      </c>
      <c r="B66" s="16" t="s">
        <v>327</v>
      </c>
      <c r="C66" s="29">
        <v>891852.97</v>
      </c>
      <c r="D66" s="29">
        <v>10547.819999999998</v>
      </c>
      <c r="E66" s="29">
        <v>782898.56999999983</v>
      </c>
      <c r="F66" s="16" t="s">
        <v>586</v>
      </c>
      <c r="G66" s="105">
        <v>0.1</v>
      </c>
      <c r="H66" s="16" t="s">
        <v>587</v>
      </c>
      <c r="I66" s="16"/>
      <c r="J66" s="29"/>
    </row>
    <row r="67" spans="1:11" ht="9.75" customHeight="1" x14ac:dyDescent="0.3">
      <c r="A67" s="28">
        <v>1243</v>
      </c>
      <c r="B67" s="16" t="s">
        <v>328</v>
      </c>
      <c r="C67" s="29">
        <v>0</v>
      </c>
      <c r="D67" s="29"/>
      <c r="E67" s="29">
        <v>0</v>
      </c>
      <c r="F67" s="16"/>
      <c r="G67" s="16"/>
      <c r="H67" s="16"/>
      <c r="I67" s="16"/>
      <c r="J67" s="29"/>
    </row>
    <row r="68" spans="1:11" ht="9.75" customHeight="1" x14ac:dyDescent="0.3">
      <c r="A68" s="28">
        <v>1244</v>
      </c>
      <c r="B68" s="16" t="s">
        <v>329</v>
      </c>
      <c r="C68" s="29">
        <v>3458753</v>
      </c>
      <c r="D68" s="29">
        <v>561442.31999999995</v>
      </c>
      <c r="E68" s="29">
        <v>1999323.88</v>
      </c>
      <c r="F68" s="16" t="s">
        <v>586</v>
      </c>
      <c r="G68" s="105">
        <v>0.25</v>
      </c>
      <c r="H68" s="16" t="s">
        <v>587</v>
      </c>
      <c r="I68" s="16"/>
      <c r="J68" s="29"/>
    </row>
    <row r="69" spans="1:11" ht="9.75" customHeight="1" x14ac:dyDescent="0.3">
      <c r="A69" s="28">
        <v>1245</v>
      </c>
      <c r="B69" s="16" t="s">
        <v>330</v>
      </c>
      <c r="C69" s="29">
        <v>107114.84</v>
      </c>
      <c r="D69" s="29">
        <v>8033.8499999999985</v>
      </c>
      <c r="E69" s="29">
        <v>27599.665333333334</v>
      </c>
      <c r="F69" s="16" t="s">
        <v>586</v>
      </c>
      <c r="G69" s="105">
        <v>0.1</v>
      </c>
      <c r="H69" s="16" t="s">
        <v>587</v>
      </c>
      <c r="I69" s="16"/>
      <c r="J69" s="29"/>
    </row>
    <row r="70" spans="1:11" ht="9.75" customHeight="1" x14ac:dyDescent="0.3">
      <c r="A70" s="28">
        <v>1246</v>
      </c>
      <c r="B70" s="16" t="s">
        <v>331</v>
      </c>
      <c r="C70" s="29">
        <v>766904.45</v>
      </c>
      <c r="D70" s="29">
        <v>57517.649999999987</v>
      </c>
      <c r="E70" s="29">
        <v>153856.13533333334</v>
      </c>
      <c r="F70" s="16" t="s">
        <v>586</v>
      </c>
      <c r="G70" s="105">
        <v>0.1</v>
      </c>
      <c r="H70" s="16" t="s">
        <v>587</v>
      </c>
      <c r="I70" s="16"/>
      <c r="J70" s="29"/>
    </row>
    <row r="71" spans="1:11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29"/>
    </row>
    <row r="72" spans="1:11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1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1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1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1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>+SUM(D77:D88)</f>
        <v>96697.61</v>
      </c>
      <c r="E76" s="29">
        <f>+SUM(E77:E88)</f>
        <v>318362.94</v>
      </c>
      <c r="F76" s="16"/>
      <c r="G76" s="16"/>
      <c r="H76" s="16"/>
      <c r="I76" s="16"/>
      <c r="J76" s="16"/>
    </row>
    <row r="77" spans="1:11" ht="9.75" customHeight="1" x14ac:dyDescent="0.3">
      <c r="A77" s="28">
        <v>1251</v>
      </c>
      <c r="B77" s="16" t="s">
        <v>340</v>
      </c>
      <c r="C77" s="29">
        <v>432420.96</v>
      </c>
      <c r="D77" s="29">
        <v>96697.61</v>
      </c>
      <c r="E77" s="29">
        <v>318362.94</v>
      </c>
      <c r="F77" s="16" t="s">
        <v>586</v>
      </c>
      <c r="G77" s="105">
        <v>0.33</v>
      </c>
      <c r="H77" s="16" t="s">
        <v>587</v>
      </c>
      <c r="I77" s="16"/>
      <c r="J77" s="16"/>
      <c r="K77" s="103"/>
    </row>
    <row r="78" spans="1:11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1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1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900058</v>
      </c>
      <c r="D111" s="29">
        <f>+C111-E111</f>
        <v>222323.06999999995</v>
      </c>
      <c r="E111" s="29">
        <v>677734.93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19931.099999999999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794724.06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tr">
        <f>+ACT!B217</f>
        <v>"DIRECTORA ADMINISTRATIVA
CLAUDIA ANGÉLICA DURAN HERNÁNDEZ"</v>
      </c>
    </row>
    <row r="177" spans="2:2" ht="15" customHeight="1" x14ac:dyDescent="0.3">
      <c r="B177" s="24"/>
    </row>
    <row r="179" spans="2:2" ht="21.6" x14ac:dyDescent="0.3">
      <c r="B179" s="24" t="s">
        <v>588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zoomScaleNormal="100" workbookViewId="0">
      <selection activeCell="C28" sqref="C28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1" t="str">
        <f>ESF!A1</f>
        <v>Instituto Municipal de las Mujeres</v>
      </c>
      <c r="B1" s="116"/>
      <c r="C1" s="116"/>
      <c r="D1" s="89" t="s">
        <v>0</v>
      </c>
      <c r="E1" s="81">
        <f>'Notas a los Edos Financieros'!D1</f>
        <v>2025</v>
      </c>
    </row>
    <row r="2" spans="1:5" ht="11.25" customHeight="1" x14ac:dyDescent="0.3">
      <c r="A2" s="121" t="s">
        <v>423</v>
      </c>
      <c r="B2" s="116"/>
      <c r="C2" s="116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1" t="str">
        <f>ESF!A3</f>
        <v>Del 01 de Enero al 30 de Septiembre de 2025</v>
      </c>
      <c r="B3" s="116"/>
      <c r="C3" s="116"/>
      <c r="D3" s="89" t="s">
        <v>4</v>
      </c>
      <c r="E3" s="81">
        <f>'Notas a los Edos Financieros'!D3</f>
        <v>3</v>
      </c>
    </row>
    <row r="4" spans="1:5" ht="11.25" customHeight="1" x14ac:dyDescent="0.3">
      <c r="A4" s="121" t="s">
        <v>5</v>
      </c>
      <c r="B4" s="116"/>
      <c r="C4" s="116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21613554.359999999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1997760.55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-2678276.4500000002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-2678276.4500000002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tr">
        <f>+ESF!B176</f>
        <v>"DIRECTORA ADMINISTRATIVA
CLAUDIA ANGÉLICA DURAN HERNÁNDEZ"</v>
      </c>
    </row>
    <row r="34" spans="2:2" ht="15" customHeight="1" x14ac:dyDescent="0.3">
      <c r="B34" s="24"/>
    </row>
    <row r="36" spans="2:2" ht="21.6" x14ac:dyDescent="0.3">
      <c r="B36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99" workbookViewId="0">
      <selection activeCell="F136" sqref="F136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13.886718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21" t="str">
        <f>ESF!A1</f>
        <v>Instituto Municipal de las Mujeres</v>
      </c>
      <c r="B1" s="116"/>
      <c r="C1" s="116"/>
      <c r="D1" s="89" t="s">
        <v>0</v>
      </c>
      <c r="E1" s="81">
        <f>'Notas a los Edos Financieros'!D1</f>
        <v>2025</v>
      </c>
    </row>
    <row r="2" spans="1:5" ht="11.25" customHeight="1" x14ac:dyDescent="0.3">
      <c r="A2" s="121" t="s">
        <v>443</v>
      </c>
      <c r="B2" s="116"/>
      <c r="C2" s="116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1" t="str">
        <f>ESF!A3</f>
        <v>Del 01 de Enero al 30 de Septiembre de 2025</v>
      </c>
      <c r="B3" s="116"/>
      <c r="C3" s="116"/>
      <c r="D3" s="89" t="s">
        <v>4</v>
      </c>
      <c r="E3" s="81">
        <f>'Notas a los Edos Financieros'!D3</f>
        <v>3</v>
      </c>
    </row>
    <row r="4" spans="1:5" ht="11.25" customHeight="1" x14ac:dyDescent="0.3">
      <c r="A4" s="121" t="s">
        <v>5</v>
      </c>
      <c r="B4" s="116"/>
      <c r="C4" s="116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2025</v>
      </c>
      <c r="D8" s="87">
        <v>2024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19763500.329999998</v>
      </c>
      <c r="D10" s="29">
        <v>16129465.369999999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>SUM(C9:C15)</f>
        <v>19763500.329999998</v>
      </c>
      <c r="D16" s="32">
        <f>SUM(D9:D15)</f>
        <v>16129465.369999999</v>
      </c>
      <c r="E16" s="16"/>
    </row>
    <row r="19" spans="1:7" ht="9.75" customHeight="1" x14ac:dyDescent="0.3">
      <c r="A19" s="84" t="s">
        <v>451</v>
      </c>
      <c r="B19" s="84"/>
      <c r="C19" s="84"/>
      <c r="D19" s="84"/>
    </row>
    <row r="20" spans="1:7" ht="9.75" customHeight="1" x14ac:dyDescent="0.3">
      <c r="A20" s="86" t="s">
        <v>70</v>
      </c>
      <c r="B20" s="86" t="s">
        <v>71</v>
      </c>
      <c r="C20" s="87">
        <v>2025</v>
      </c>
      <c r="D20" s="87">
        <v>2024</v>
      </c>
    </row>
    <row r="21" spans="1:7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7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7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7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7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7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7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7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7" ht="9.75" customHeight="1" x14ac:dyDescent="0.3">
      <c r="A29" s="30">
        <v>1240</v>
      </c>
      <c r="B29" s="33" t="s">
        <v>325</v>
      </c>
      <c r="C29" s="32">
        <f>+SUM(C30:C37)</f>
        <v>42905.87</v>
      </c>
      <c r="D29" s="32">
        <f>+SUM(D30:D37)</f>
        <v>850124.3</v>
      </c>
      <c r="G29" s="103"/>
    </row>
    <row r="30" spans="1:7" ht="9.75" customHeight="1" x14ac:dyDescent="0.3">
      <c r="A30" s="28">
        <v>1241</v>
      </c>
      <c r="B30" s="16" t="s">
        <v>326</v>
      </c>
      <c r="C30" s="29">
        <v>42905.87</v>
      </c>
      <c r="D30" s="29">
        <f>15548.33+39202.06+89721.36+16235.82+155927.98</f>
        <v>316635.55000000005</v>
      </c>
    </row>
    <row r="31" spans="1:7" ht="9.75" customHeight="1" x14ac:dyDescent="0.3">
      <c r="A31" s="28">
        <v>1242</v>
      </c>
      <c r="B31" s="16" t="s">
        <v>327</v>
      </c>
      <c r="C31" s="29">
        <v>0</v>
      </c>
      <c r="D31" s="29">
        <v>0</v>
      </c>
    </row>
    <row r="32" spans="1:7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0</v>
      </c>
      <c r="D33" s="29">
        <v>417670</v>
      </c>
    </row>
    <row r="34" spans="1:4" ht="9.75" customHeight="1" x14ac:dyDescent="0.3">
      <c r="A34" s="28">
        <v>1245</v>
      </c>
      <c r="B34" s="16" t="s">
        <v>330</v>
      </c>
      <c r="C34" s="29">
        <v>0</v>
      </c>
      <c r="D34" s="29">
        <v>14298.9</v>
      </c>
    </row>
    <row r="35" spans="1:4" ht="9.75" customHeight="1" x14ac:dyDescent="0.3">
      <c r="A35" s="28">
        <v>1246</v>
      </c>
      <c r="B35" s="16" t="s">
        <v>331</v>
      </c>
      <c r="C35" s="29">
        <v>0</v>
      </c>
      <c r="D35" s="29">
        <f>59508+1746.63+4050.02+36215.2</f>
        <v>101519.84999999999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>+SUM(C39:C43)</f>
        <v>0</v>
      </c>
      <c r="D38" s="32">
        <f>+SUM(D39:D43)</f>
        <v>23674.959999999999</v>
      </c>
    </row>
    <row r="39" spans="1:4" ht="9.75" customHeight="1" x14ac:dyDescent="0.3">
      <c r="A39" s="28">
        <v>1251</v>
      </c>
      <c r="B39" s="16" t="s">
        <v>340</v>
      </c>
      <c r="C39" s="29">
        <v>0</v>
      </c>
      <c r="D39" s="29">
        <v>23674.959999999999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>C21+C29+C38</f>
        <v>42905.87</v>
      </c>
      <c r="D44" s="32">
        <f>D21+D29+D38</f>
        <v>873799.26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2025</v>
      </c>
      <c r="D47" s="87">
        <v>2024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21613554.359999999</v>
      </c>
      <c r="D48" s="32">
        <v>8159331.5199999884</v>
      </c>
    </row>
    <row r="49" spans="1:4" ht="11.25" customHeight="1" x14ac:dyDescent="0.3">
      <c r="A49" s="28"/>
      <c r="B49" s="31" t="s">
        <v>455</v>
      </c>
      <c r="C49" s="32">
        <f>+C62+C93</f>
        <v>3297178.54</v>
      </c>
      <c r="D49" s="32">
        <f>+D62+D93</f>
        <v>5896186.6900000004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>+C63</f>
        <v>1550500.0700000003</v>
      </c>
      <c r="D62" s="32">
        <f>+D63</f>
        <v>2053253.5</v>
      </c>
    </row>
    <row r="63" spans="1:4" ht="11.25" customHeight="1" x14ac:dyDescent="0.3">
      <c r="A63" s="30">
        <v>5510</v>
      </c>
      <c r="B63" s="33" t="s">
        <v>234</v>
      </c>
      <c r="C63" s="32">
        <f>+SUM(C64:C71)</f>
        <v>1550500.0700000003</v>
      </c>
      <c r="D63" s="32">
        <f>+SUM(D64:D71)</f>
        <v>2053253.5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499976.28</v>
      </c>
      <c r="D66" s="29">
        <v>666635.04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953826.17</v>
      </c>
      <c r="D68" s="29">
        <v>1256603.2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96697.62</v>
      </c>
      <c r="D70" s="29">
        <v>130015.26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1746678.47</v>
      </c>
      <c r="D93" s="32">
        <f>+SUM(D94:D98)</f>
        <v>3842933.1900000004</v>
      </c>
    </row>
    <row r="94" spans="1:4" ht="11.25" customHeight="1" x14ac:dyDescent="0.3">
      <c r="A94" s="28">
        <v>2111</v>
      </c>
      <c r="B94" s="16" t="s">
        <v>463</v>
      </c>
      <c r="C94" s="29">
        <v>1626557.71</v>
      </c>
      <c r="D94" s="29">
        <v>296126.23</v>
      </c>
    </row>
    <row r="95" spans="1:4" ht="11.25" customHeight="1" x14ac:dyDescent="0.3">
      <c r="A95" s="28">
        <v>2112</v>
      </c>
      <c r="B95" s="16" t="s">
        <v>464</v>
      </c>
      <c r="C95" s="29">
        <v>19617.259999999998</v>
      </c>
      <c r="D95" s="29">
        <v>0</v>
      </c>
    </row>
    <row r="96" spans="1:4" ht="11.25" customHeight="1" x14ac:dyDescent="0.3">
      <c r="A96" s="28">
        <v>2112</v>
      </c>
      <c r="B96" s="16" t="s">
        <v>465</v>
      </c>
      <c r="C96" s="29">
        <v>100503.5</v>
      </c>
      <c r="D96" s="29">
        <v>2748880.2</v>
      </c>
    </row>
    <row r="97" spans="1:4" ht="11.25" customHeight="1" x14ac:dyDescent="0.3">
      <c r="A97" s="28">
        <v>2115</v>
      </c>
      <c r="B97" s="16" t="s">
        <v>466</v>
      </c>
      <c r="C97" s="29">
        <v>0</v>
      </c>
      <c r="D97" s="29">
        <v>797926.76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6212718.9799999995</v>
      </c>
      <c r="D101" s="32">
        <f>+D102</f>
        <v>0.01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6212718.9799999995</v>
      </c>
      <c r="D102" s="29">
        <f>+D103+D106+D112+D114+D116+D124</f>
        <v>0.01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f>+D115</f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f>+SUM(D117:D123)</f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6212718.9799999995</v>
      </c>
      <c r="D124" s="29">
        <f>+SUM(D125:D133)</f>
        <v>0.01</v>
      </c>
    </row>
    <row r="125" spans="1:4" ht="11.25" customHeight="1" x14ac:dyDescent="0.3">
      <c r="A125" s="28">
        <v>1124</v>
      </c>
      <c r="B125" s="1" t="s">
        <v>470</v>
      </c>
      <c r="C125" s="29">
        <f>+ESF!C15-16295.08</f>
        <v>6212718.9799999995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/>
      <c r="D133" s="29">
        <v>0.01</v>
      </c>
    </row>
    <row r="134" spans="1:9" ht="11.25" customHeight="1" x14ac:dyDescent="0.3">
      <c r="A134" s="30">
        <v>5120</v>
      </c>
      <c r="B134" s="34" t="s">
        <v>302</v>
      </c>
      <c r="C134" s="32">
        <f>C48+C49-C99</f>
        <v>24910732.899999999</v>
      </c>
      <c r="D134" s="32">
        <f>D48+D49-D99</f>
        <v>14055518.20999999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18698013.919999998</v>
      </c>
      <c r="D136" s="32">
        <f>D48+D49-D101</f>
        <v>14055518.19999999</v>
      </c>
      <c r="F136" s="103"/>
      <c r="G136" s="103"/>
      <c r="I136" s="103"/>
    </row>
    <row r="137" spans="1:9" ht="9" customHeight="1" x14ac:dyDescent="0.3">
      <c r="A137" s="16"/>
      <c r="B137" s="16"/>
      <c r="C137" s="111"/>
      <c r="D137" s="29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tr">
        <f>+VHP!B33</f>
        <v>"DIRECTORA ADMINISTRATIVA
CLAUDIA ANGÉLICA DURAN HERNÁNDEZ"</v>
      </c>
    </row>
    <row r="142" spans="1:9" ht="15" customHeight="1" x14ac:dyDescent="0.3">
      <c r="B142" s="24"/>
    </row>
    <row r="144" spans="1:9" ht="21.6" x14ac:dyDescent="0.3">
      <c r="B144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4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activeCell="C12" sqref="C1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3" t="str">
        <f>ESF!A1</f>
        <v>Instituto Municipal de las Mujeres</v>
      </c>
      <c r="B1" s="114"/>
      <c r="C1" s="124"/>
    </row>
    <row r="2" spans="1:3" ht="11.25" customHeight="1" x14ac:dyDescent="0.3">
      <c r="A2" s="115" t="s">
        <v>480</v>
      </c>
      <c r="B2" s="116"/>
      <c r="C2" s="125"/>
    </row>
    <row r="3" spans="1:3" ht="11.25" customHeight="1" x14ac:dyDescent="0.3">
      <c r="A3" s="115" t="str">
        <f>ESF!A3</f>
        <v>Del 01 de Enero al 30 de Septiembre de 2025</v>
      </c>
      <c r="B3" s="116"/>
      <c r="C3" s="125"/>
    </row>
    <row r="4" spans="1:3" ht="9.75" customHeight="1" x14ac:dyDescent="0.3">
      <c r="A4" s="119" t="s">
        <v>481</v>
      </c>
      <c r="B4" s="120"/>
      <c r="C4" s="126"/>
    </row>
    <row r="5" spans="1:3" ht="9.75" customHeight="1" x14ac:dyDescent="0.3">
      <c r="A5" s="127" t="s">
        <v>482</v>
      </c>
      <c r="B5" s="128"/>
      <c r="C5" s="37">
        <v>2025</v>
      </c>
    </row>
    <row r="6" spans="1:3" ht="9.75" customHeight="1" x14ac:dyDescent="0.3">
      <c r="A6" s="38" t="s">
        <v>483</v>
      </c>
      <c r="B6" s="38"/>
      <c r="C6" s="39">
        <f>+ACT!C65</f>
        <v>60390858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237945.88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+ACT!C71+ACT!C90</f>
        <v>237945.88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60628803.880000003</v>
      </c>
    </row>
    <row r="22" spans="1:3" ht="9.75" customHeight="1" x14ac:dyDescent="0.3">
      <c r="A22" s="1"/>
      <c r="B22" s="1"/>
      <c r="C22" s="1"/>
    </row>
    <row r="23" spans="1:3" ht="24" customHeight="1" x14ac:dyDescent="0.3">
      <c r="A23" s="1"/>
      <c r="B23" s="123" t="s">
        <v>66</v>
      </c>
      <c r="C23" s="123"/>
    </row>
    <row r="26" spans="1:3" ht="21.6" x14ac:dyDescent="0.3">
      <c r="B26" s="24" t="str">
        <f>+EFE!B141</f>
        <v>"DIRECTORA ADMINISTRATIVA
CLAUDIA ANGÉLICA DURAN HERNÁNDEZ"</v>
      </c>
    </row>
    <row r="27" spans="1:3" ht="15" customHeight="1" x14ac:dyDescent="0.3">
      <c r="B27" s="24"/>
    </row>
    <row r="29" spans="1:3" ht="21.6" x14ac:dyDescent="0.3">
      <c r="B29" s="24" t="s">
        <v>588</v>
      </c>
    </row>
  </sheetData>
  <mergeCells count="6">
    <mergeCell ref="B23:C23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workbookViewId="0">
      <selection activeCell="C6" sqref="C6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9" t="str">
        <f>ESF!A1</f>
        <v>Instituto Municipal de las Mujeres</v>
      </c>
      <c r="B1" s="114"/>
      <c r="C1" s="124"/>
    </row>
    <row r="2" spans="1:3" ht="11.25" customHeight="1" x14ac:dyDescent="0.3">
      <c r="A2" s="130" t="s">
        <v>498</v>
      </c>
      <c r="B2" s="116"/>
      <c r="C2" s="125"/>
    </row>
    <row r="3" spans="1:3" ht="11.25" customHeight="1" x14ac:dyDescent="0.3">
      <c r="A3" s="130" t="str">
        <f>ESF!A3</f>
        <v>Del 01 de Enero al 30 de Septiembre de 2025</v>
      </c>
      <c r="B3" s="116"/>
      <c r="C3" s="125"/>
    </row>
    <row r="4" spans="1:3" ht="9.75" customHeight="1" x14ac:dyDescent="0.3">
      <c r="A4" s="119" t="s">
        <v>481</v>
      </c>
      <c r="B4" s="120"/>
      <c r="C4" s="126"/>
    </row>
    <row r="5" spans="1:3" ht="11.25" customHeight="1" x14ac:dyDescent="0.3">
      <c r="A5" s="127" t="s">
        <v>482</v>
      </c>
      <c r="B5" s="128"/>
      <c r="C5" s="37">
        <v>2025</v>
      </c>
    </row>
    <row r="6" spans="1:3" ht="9.75" customHeight="1" x14ac:dyDescent="0.3">
      <c r="A6" s="52" t="s">
        <v>499</v>
      </c>
      <c r="B6" s="38"/>
      <c r="C6" s="53">
        <f>+ACT!C94-ACT!C181</f>
        <v>37464749.450000003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1550500.0700000003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1550500.0700000003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39015249.520000003</v>
      </c>
    </row>
    <row r="41" spans="1:3" ht="9.75" customHeight="1" x14ac:dyDescent="0.3">
      <c r="A41" s="1"/>
      <c r="B41" s="1"/>
      <c r="C41" s="1"/>
    </row>
    <row r="42" spans="1:3" ht="22.2" customHeight="1" x14ac:dyDescent="0.3">
      <c r="A42" s="1"/>
      <c r="B42" s="112" t="s">
        <v>66</v>
      </c>
      <c r="C42" s="1"/>
    </row>
    <row r="45" spans="1:3" ht="21.6" x14ac:dyDescent="0.3">
      <c r="B45" s="24" t="str">
        <f>+Conciliacion_Ig!B26</f>
        <v>"DIRECTORA ADMINISTRATIVA
CLAUDIA ANGÉLICA DURAN HERNÁNDEZ"</v>
      </c>
    </row>
    <row r="46" spans="1:3" ht="15" customHeight="1" x14ac:dyDescent="0.3">
      <c r="B46" s="24"/>
    </row>
    <row r="48" spans="1:3" ht="21.6" x14ac:dyDescent="0.3">
      <c r="B48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tabSelected="1" topLeftCell="A3" workbookViewId="0">
      <selection activeCell="C55" sqref="C55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21" t="str">
        <f>'Notas a los Edos Financieros'!A1</f>
        <v>Instituto Municipal de las Mujeres</v>
      </c>
      <c r="B1" s="116"/>
      <c r="C1" s="116"/>
      <c r="D1" s="116"/>
      <c r="E1" s="116"/>
      <c r="F1" s="116"/>
      <c r="G1" s="89" t="s">
        <v>0</v>
      </c>
      <c r="H1" s="81">
        <f>'Notas a los Edos Financieros'!D1</f>
        <v>2025</v>
      </c>
      <c r="I1" s="16"/>
      <c r="J1" s="16"/>
    </row>
    <row r="2" spans="1:10" ht="11.25" customHeight="1" x14ac:dyDescent="0.3">
      <c r="A2" s="121" t="s">
        <v>535</v>
      </c>
      <c r="B2" s="116"/>
      <c r="C2" s="116"/>
      <c r="D2" s="116"/>
      <c r="E2" s="116"/>
      <c r="F2" s="116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21" t="str">
        <f>'Notas a los Edos Financieros'!A3</f>
        <v>Del 01 de Enero al 30 de Septiembre de 2025</v>
      </c>
      <c r="B3" s="116"/>
      <c r="C3" s="116"/>
      <c r="D3" s="116"/>
      <c r="E3" s="116"/>
      <c r="F3" s="116"/>
      <c r="G3" s="89" t="s">
        <v>4</v>
      </c>
      <c r="H3" s="81">
        <f>'Notas a los Edos Financieros'!D3</f>
        <v>3</v>
      </c>
      <c r="I3" s="16"/>
      <c r="J3" s="16"/>
    </row>
    <row r="4" spans="1:10" ht="11.25" customHeight="1" x14ac:dyDescent="0.3">
      <c r="A4" s="121" t="s">
        <v>5</v>
      </c>
      <c r="B4" s="116"/>
      <c r="C4" s="116"/>
      <c r="D4" s="116"/>
      <c r="E4" s="116"/>
      <c r="F4" s="116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31" t="s">
        <v>571</v>
      </c>
      <c r="C39" s="132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2025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08">
        <v>67870907.189999998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08">
        <f>+C41+C43-C44</f>
        <v>10911157.040000007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08">
        <v>3431107.8500000061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08">
        <f>+ACT!C65</f>
        <v>60390858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09">
        <v>54198287.159999996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31" t="s">
        <v>577</v>
      </c>
      <c r="C48" s="132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2025</v>
      </c>
    </row>
    <row r="50" spans="1:3" ht="9.75" customHeight="1" x14ac:dyDescent="0.3">
      <c r="A50" s="16">
        <v>8210</v>
      </c>
      <c r="B50" s="70" t="s">
        <v>578</v>
      </c>
      <c r="C50" s="72">
        <f>+C41</f>
        <v>67870907.189999998</v>
      </c>
    </row>
    <row r="51" spans="1:3" ht="9.75" customHeight="1" x14ac:dyDescent="0.3">
      <c r="A51" s="16">
        <v>8220</v>
      </c>
      <c r="B51" s="70" t="s">
        <v>579</v>
      </c>
      <c r="C51" s="72">
        <f>+C50+C52-C53-C54</f>
        <v>33794359.720000006</v>
      </c>
    </row>
    <row r="52" spans="1:3" ht="9.75" customHeight="1" x14ac:dyDescent="0.3">
      <c r="A52" s="16">
        <v>8230</v>
      </c>
      <c r="B52" s="70" t="s">
        <v>580</v>
      </c>
      <c r="C52" s="72">
        <f>+C43</f>
        <v>3431107.8500000061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37507655.32</v>
      </c>
    </row>
    <row r="55" spans="1:3" ht="9.75" customHeight="1" x14ac:dyDescent="0.3">
      <c r="A55" s="16">
        <v>8260</v>
      </c>
      <c r="B55" s="70" t="s">
        <v>583</v>
      </c>
      <c r="C55" s="72">
        <v>35760976.859999999</v>
      </c>
    </row>
    <row r="56" spans="1:3" ht="9.75" customHeight="1" x14ac:dyDescent="0.3">
      <c r="A56" s="16">
        <v>8270</v>
      </c>
      <c r="B56" s="71" t="s">
        <v>584</v>
      </c>
      <c r="C56" s="73">
        <f>+C55</f>
        <v>35760976.859999999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tr">
        <f>+Conciliacion_Eg!B45</f>
        <v>"DIRECTORA ADMINISTRATIVA
CLAUDIA ANGÉLICA DURAN HERNÁNDEZ"</v>
      </c>
    </row>
    <row r="63" spans="1:3" ht="15" customHeight="1" x14ac:dyDescent="0.3">
      <c r="B63" s="24"/>
    </row>
    <row r="65" spans="2:2" ht="21.6" x14ac:dyDescent="0.3">
      <c r="B65" s="24" t="s">
        <v>588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MUNICIPAL MUJER IMM</dc:creator>
  <cp:keywords/>
  <dc:description/>
  <cp:lastModifiedBy>INSTITUTO MUNICIPAL MUJER IMM</cp:lastModifiedBy>
  <cp:revision/>
  <cp:lastPrinted>2025-07-17T15:49:06Z</cp:lastPrinted>
  <dcterms:created xsi:type="dcterms:W3CDTF">2024-04-09T21:57:28Z</dcterms:created>
  <dcterms:modified xsi:type="dcterms:W3CDTF">2025-10-14T19:39:15Z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